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'1кв'!$A$1:$E$50</definedName>
    <definedName name="_xlnm.Print_Area" localSheetId="1">'2кв'!$A$1:$E$48</definedName>
    <definedName name="_xlnm.Print_Area" localSheetId="2">'3кв'!$A$1:$E$51</definedName>
    <definedName name="_xlnm.Print_Area" localSheetId="3">'4кв'!$A$1:$E$49</definedName>
  </definedNames>
  <calcPr calcId="152511"/>
</workbook>
</file>

<file path=xl/calcChain.xml><?xml version="1.0" encoding="utf-8"?>
<calcChain xmlns="http://schemas.openxmlformats.org/spreadsheetml/2006/main">
  <c r="C16" i="30" l="1"/>
  <c r="C19" i="30"/>
  <c r="C18" i="30"/>
  <c r="C15" i="30"/>
  <c r="C13" i="30"/>
  <c r="C14" i="30"/>
  <c r="C12" i="30"/>
  <c r="C9" i="30"/>
  <c r="C8" i="30"/>
  <c r="C6" i="30"/>
  <c r="B44" i="29"/>
  <c r="E27" i="29"/>
  <c r="E24" i="29"/>
  <c r="C27" i="30"/>
  <c r="E25" i="29"/>
  <c r="E23" i="29"/>
  <c r="E22" i="29"/>
  <c r="C21" i="30" l="1"/>
  <c r="C10" i="30"/>
  <c r="C22" i="30" s="1"/>
  <c r="B48" i="29"/>
  <c r="B49" i="29"/>
  <c r="B49" i="28"/>
  <c r="E29" i="28"/>
  <c r="E27" i="28" l="1"/>
  <c r="E25" i="28"/>
  <c r="B46" i="28" l="1"/>
  <c r="E23" i="28"/>
  <c r="E22" i="28"/>
  <c r="B50" i="28" s="1"/>
  <c r="B51" i="28" l="1"/>
  <c r="B43" i="27"/>
  <c r="B46" i="27"/>
  <c r="E23" i="27"/>
  <c r="E22" i="27"/>
  <c r="E26" i="27" l="1"/>
  <c r="B47" i="27" s="1"/>
  <c r="B48" i="27" s="1"/>
  <c r="E26" i="26"/>
  <c r="E28" i="26"/>
  <c r="B48" i="26" l="1"/>
  <c r="E23" i="26"/>
  <c r="E22" i="26"/>
  <c r="B49" i="26" s="1"/>
  <c r="B50" i="26" l="1"/>
</calcChain>
</file>

<file path=xl/sharedStrings.xml><?xml version="1.0" encoding="utf-8"?>
<sst xmlns="http://schemas.openxmlformats.org/spreadsheetml/2006/main" count="267" uniqueCount="104">
  <si>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</si>
  <si>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</si>
  <si>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</si>
  <si>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</si>
  <si>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</si>
  <si>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</si>
  <si>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</si>
  <si>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</si>
  <si>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</si>
  <si>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</si>
  <si>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</si>
  <si>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</si>
  <si>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</si>
  <si>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</si>
  <si>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</si>
  <si>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</si>
  <si>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</si>
  <si>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</si>
  <si>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</si>
  <si>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</si>
  <si>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</si>
  <si>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</si>
  <si>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</si>
  <si>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</si>
  <si>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</si>
  <si>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</si>
  <si>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</si>
  <si>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</si>
  <si>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</si>
  <si>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</si>
  <si>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</si>
  <si>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</si>
  <si>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</si>
  <si>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</si>
  <si>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</si>
  <si>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</si>
  <si>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</si>
  <si>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</si>
  <si>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</si>
  <si>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</si>
  <si>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</si>
  <si>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</si>
  <si>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</si>
  <si>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</si>
  <si>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</si>
  <si>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</si>
  <si>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интернет "Ростелеком"</t>
  </si>
  <si>
    <t>ч/ч</t>
  </si>
  <si>
    <t>Предъявлено населению 47322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</si>
  <si>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</si>
  <si>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</si>
  <si>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</si>
  <si>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</si>
  <si>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Заделка отверстий в стене пеной               (кв. 8)</t>
  </si>
  <si>
    <t>март</t>
  </si>
  <si>
    <t xml:space="preserve">           2. Всего за период с "01" 01 2024 г. по "31" 03  2024 г. выполнено работ (оказано услуг) на общую сумму сорок три тысячи восемьсот пятьдесят девять рублей 58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</si>
  <si>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</si>
  <si>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</si>
  <si>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</si>
  <si>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 2024 г. выполнено работ (оказано услуг) на общую сумму сорок тысяч семьсот восемьдесят четыре рубля 50 копеек.</t>
  </si>
  <si>
    <t>за 3 квартал 2024 года</t>
  </si>
  <si>
    <t>30.09.2024 г.</t>
  </si>
  <si>
    <t>3 квартал</t>
  </si>
  <si>
    <t>Уборка веток, вывоз (кв.3)</t>
  </si>
  <si>
    <t>Установка урны (смета)</t>
  </si>
  <si>
    <t>Замена участка отопления (кв.9)</t>
  </si>
  <si>
    <t>июль</t>
  </si>
  <si>
    <t>август</t>
  </si>
  <si>
    <t>сентябрь</t>
  </si>
  <si>
    <t xml:space="preserve">           2. Всего за период с "01" 07 2024 г. по "30" 09 2024 г. выполнено работ (оказано услуг) на общую сумму пятьдесят пять тысяч девяносто рублей 36 копеек.</t>
  </si>
  <si>
    <t>Предъявлено населению 51645,54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</si>
  <si>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</si>
  <si>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</si>
  <si>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</si>
  <si>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</si>
  <si>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</si>
  <si>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</si>
  <si>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</si>
  <si>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</si>
  <si>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</si>
  <si>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</si>
  <si>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</si>
  <si>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</si>
  <si>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</si>
  <si>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</si>
  <si>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</si>
  <si>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</si>
  <si>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</si>
  <si>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</si>
  <si>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</si>
  <si>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</si>
  <si>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</si>
  <si>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</si>
  <si>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</si>
  <si>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_____________________________________________</t>
  </si>
  <si>
    <t>за 4 квартал 2024 года</t>
  </si>
  <si>
    <t>31.12.2024 г.</t>
  </si>
  <si>
    <t>Замена фанового стояка</t>
  </si>
  <si>
    <t>ноябрь</t>
  </si>
  <si>
    <t xml:space="preserve">           2. Всего за период с "01" 10 2024 г. по "31" 12 2024 г. выполнено работ (оказано услуг) на общую сумму пятьдесят тысяч четыреста двадцать три рубля 18 копеек.</t>
  </si>
  <si>
    <t>по ж.д. ул. Свердлова, д. 21</t>
  </si>
  <si>
    <t>Начислено всего 197 935,08</t>
  </si>
  <si>
    <t>Непредвиденные работы 37 ч/ч</t>
  </si>
  <si>
    <t xml:space="preserve">   * Установка урны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</si>
</sst>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4" fillId="0" borderId="0" xfId="1" applyFont="1" applyAlignment="1">
      <alignment wrapText="1"/>
    </xf>
    <xf numFmtId="43" fontId="4" fillId="0" borderId="0" xfId="0" applyNumberFormat="1" applyFont="1"/>
    <xf numFmtId="4" fontId="7" fillId="0" borderId="0" xfId="1" applyNumberFormat="1" applyFont="1" applyAlignment="1">
      <alignment wrapText="1"/>
    </xf>
    <xf numFmtId="39" fontId="7" fillId="0" borderId="0" xfId="1" applyNumberFormat="1" applyFont="1" applyAlignment="1">
      <alignment wrapText="1"/>
    </xf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2" fillId="0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16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49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17"/>
      <c r="C4" s="17"/>
      <c r="D4" s="28"/>
      <c r="E4" s="27" t="s">
        <v>50</v>
      </c>
    </row>
    <row r="5" spans="1:5" x14ac:dyDescent="0.25">
      <c r="A5" s="25"/>
      <c r="B5" s="4"/>
      <c r="C5" s="4"/>
      <c r="D5" s="4"/>
      <c r="E5" s="4"/>
    </row>
    <row r="6" spans="1:5" ht="20.25" customHeight="1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26</v>
      </c>
      <c r="B9" s="48"/>
      <c r="C9" s="48"/>
      <c r="D9" s="48"/>
      <c r="E9" s="48"/>
    </row>
    <row r="10" spans="1:5" ht="28.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ht="20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44</v>
      </c>
      <c r="B15" s="48"/>
      <c r="C15" s="48"/>
      <c r="D15" s="48"/>
      <c r="E15" s="48"/>
    </row>
    <row r="16" spans="1:5" ht="17.25" customHeight="1" x14ac:dyDescent="0.25">
      <c r="A16" s="51" t="s">
        <v>16</v>
      </c>
      <c r="B16" s="54"/>
      <c r="C16" s="54"/>
      <c r="D16" s="54"/>
      <c r="E16" s="54"/>
    </row>
    <row r="17" spans="1:7" ht="30" customHeight="1" x14ac:dyDescent="0.25">
      <c r="A17" s="48" t="s">
        <v>17</v>
      </c>
      <c r="B17" s="48"/>
      <c r="C17" s="48"/>
      <c r="D17" s="48"/>
      <c r="E17" s="48"/>
    </row>
    <row r="18" spans="1:7" ht="61.5" customHeight="1" x14ac:dyDescent="0.25">
      <c r="A18" s="48" t="s">
        <v>28</v>
      </c>
      <c r="B18" s="48"/>
      <c r="C18" s="48"/>
      <c r="D18" s="48"/>
      <c r="E18" s="48"/>
    </row>
    <row r="19" spans="1:7" ht="31.5" customHeight="1" x14ac:dyDescent="0.25">
      <c r="A19" s="50" t="s">
        <v>29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1500.95</v>
      </c>
    </row>
    <row r="25" spans="1:7" s="35" customFormat="1" ht="60" x14ac:dyDescent="0.25">
      <c r="A25" s="32" t="s">
        <v>51</v>
      </c>
      <c r="B25" s="33" t="s">
        <v>52</v>
      </c>
      <c r="C25" s="26" t="s">
        <v>32</v>
      </c>
      <c r="D25" s="26"/>
      <c r="E25" s="34">
        <v>881.5</v>
      </c>
    </row>
    <row r="26" spans="1:7" s="35" customFormat="1" ht="30" x14ac:dyDescent="0.25">
      <c r="A26" s="36" t="s">
        <v>53</v>
      </c>
      <c r="B26" s="33" t="s">
        <v>54</v>
      </c>
      <c r="C26" s="26" t="s">
        <v>47</v>
      </c>
      <c r="D26" s="26">
        <v>3</v>
      </c>
      <c r="E26" s="34">
        <f>D26*260.07</f>
        <v>780.21</v>
      </c>
    </row>
    <row r="27" spans="1:7" x14ac:dyDescent="0.25">
      <c r="A27" s="22"/>
      <c r="B27" s="8"/>
      <c r="C27" s="3"/>
      <c r="D27" s="3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SUM(E22:E27)</f>
        <v>43859.579999999994</v>
      </c>
    </row>
    <row r="30" spans="1:7" ht="41.25" customHeight="1" x14ac:dyDescent="0.25">
      <c r="A30" s="56" t="s">
        <v>55</v>
      </c>
      <c r="B30" s="56"/>
      <c r="C30" s="56"/>
      <c r="D30" s="56"/>
      <c r="E30" s="56"/>
    </row>
    <row r="31" spans="1:7" ht="37.5" customHeight="1" x14ac:dyDescent="0.25">
      <c r="A31" s="48" t="s">
        <v>21</v>
      </c>
      <c r="B31" s="48"/>
      <c r="C31" s="48"/>
      <c r="D31" s="48"/>
      <c r="E31" s="48"/>
    </row>
    <row r="32" spans="1:7" x14ac:dyDescent="0.25">
      <c r="A32" s="48" t="s">
        <v>20</v>
      </c>
      <c r="B32" s="48"/>
      <c r="C32" s="48"/>
      <c r="D32" s="48"/>
      <c r="E32" s="48"/>
    </row>
    <row r="33" spans="1:5" ht="32.25" customHeight="1" x14ac:dyDescent="0.25">
      <c r="A33" s="48" t="s">
        <v>33</v>
      </c>
      <c r="B33" s="48"/>
      <c r="C33" s="48"/>
      <c r="D33" s="48"/>
      <c r="E33" s="48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7" t="s">
        <v>5</v>
      </c>
      <c r="B35" s="57"/>
      <c r="C35" s="57"/>
      <c r="D35" s="57"/>
      <c r="E35" s="57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8" t="s">
        <v>45</v>
      </c>
      <c r="B37" s="58"/>
      <c r="C37" s="58"/>
      <c r="D37" s="58"/>
      <c r="E37" s="58"/>
    </row>
    <row r="38" spans="1:5" x14ac:dyDescent="0.25">
      <c r="B38" s="55" t="s">
        <v>19</v>
      </c>
      <c r="C38" s="55"/>
      <c r="D38" s="55"/>
      <c r="E38" s="5" t="s">
        <v>6</v>
      </c>
    </row>
    <row r="39" spans="1:5" x14ac:dyDescent="0.25">
      <c r="A39" s="24"/>
      <c r="B39" s="24"/>
      <c r="C39" s="24"/>
      <c r="D39" s="24"/>
      <c r="E39" s="24"/>
    </row>
    <row r="40" spans="1:5" x14ac:dyDescent="0.25">
      <c r="A40" s="58" t="s">
        <v>34</v>
      </c>
      <c r="B40" s="58"/>
      <c r="C40" s="58"/>
      <c r="D40" s="58"/>
      <c r="E40" s="58"/>
    </row>
    <row r="41" spans="1:5" x14ac:dyDescent="0.25">
      <c r="B41" s="55" t="s">
        <v>19</v>
      </c>
      <c r="C41" s="55"/>
      <c r="D41" s="55"/>
      <c r="E41" s="5" t="s">
        <v>6</v>
      </c>
    </row>
    <row r="43" spans="1:5" x14ac:dyDescent="0.25">
      <c r="A43" s="2" t="s">
        <v>42</v>
      </c>
    </row>
    <row r="44" spans="1:5" x14ac:dyDescent="0.25">
      <c r="A44" s="13" t="s">
        <v>35</v>
      </c>
    </row>
    <row r="45" spans="1:5" x14ac:dyDescent="0.25">
      <c r="A45" s="2" t="s">
        <v>39</v>
      </c>
      <c r="B45" s="21">
        <v>-4859.09</v>
      </c>
    </row>
    <row r="46" spans="1:5" x14ac:dyDescent="0.25">
      <c r="A46" s="14" t="s">
        <v>48</v>
      </c>
      <c r="B46" s="18"/>
    </row>
    <row r="47" spans="1:5" x14ac:dyDescent="0.25">
      <c r="A47" s="2" t="s">
        <v>37</v>
      </c>
      <c r="B47" s="18">
        <v>45577.4</v>
      </c>
    </row>
    <row r="48" spans="1:5" x14ac:dyDescent="0.25">
      <c r="A48" s="2" t="s">
        <v>46</v>
      </c>
      <c r="B48" s="18">
        <f>150*3</f>
        <v>450</v>
      </c>
    </row>
    <row r="49" spans="1:3" ht="30" x14ac:dyDescent="0.25">
      <c r="A49" s="23" t="s">
        <v>38</v>
      </c>
      <c r="B49" s="18">
        <f>E28</f>
        <v>43859.579999999994</v>
      </c>
    </row>
    <row r="50" spans="1:3" x14ac:dyDescent="0.25">
      <c r="A50" s="13" t="s">
        <v>36</v>
      </c>
      <c r="B50" s="20">
        <f>B45+B47+B48+-B49</f>
        <v>-2691.2699999999968</v>
      </c>
      <c r="C50" s="19"/>
    </row>
    <row r="52" spans="1:3" x14ac:dyDescent="0.25">
      <c r="B52" s="2">
        <v>-4859.09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56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17"/>
      <c r="C4" s="17"/>
      <c r="D4" s="28"/>
      <c r="E4" s="27" t="s">
        <v>57</v>
      </c>
    </row>
    <row r="5" spans="1:5" x14ac:dyDescent="0.25">
      <c r="A5" s="31"/>
      <c r="B5" s="4"/>
      <c r="C5" s="4"/>
      <c r="D5" s="4"/>
      <c r="E5" s="4"/>
    </row>
    <row r="6" spans="1:5" ht="20.25" customHeight="1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26</v>
      </c>
      <c r="B9" s="48"/>
      <c r="C9" s="48"/>
      <c r="D9" s="48"/>
      <c r="E9" s="48"/>
    </row>
    <row r="10" spans="1:5" ht="28.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ht="20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44</v>
      </c>
      <c r="B15" s="48"/>
      <c r="C15" s="48"/>
      <c r="D15" s="48"/>
      <c r="E15" s="48"/>
    </row>
    <row r="16" spans="1:5" ht="17.25" customHeight="1" x14ac:dyDescent="0.25">
      <c r="A16" s="51" t="s">
        <v>16</v>
      </c>
      <c r="B16" s="54"/>
      <c r="C16" s="54"/>
      <c r="D16" s="54"/>
      <c r="E16" s="54"/>
    </row>
    <row r="17" spans="1:7" ht="30" customHeight="1" x14ac:dyDescent="0.25">
      <c r="A17" s="48" t="s">
        <v>17</v>
      </c>
      <c r="B17" s="48"/>
      <c r="C17" s="48"/>
      <c r="D17" s="48"/>
      <c r="E17" s="48"/>
    </row>
    <row r="18" spans="1:7" ht="61.5" customHeight="1" x14ac:dyDescent="0.25">
      <c r="A18" s="48" t="s">
        <v>28</v>
      </c>
      <c r="B18" s="48"/>
      <c r="C18" s="48"/>
      <c r="D18" s="48"/>
      <c r="E18" s="48"/>
    </row>
    <row r="19" spans="1:7" ht="31.5" customHeight="1" x14ac:dyDescent="0.25">
      <c r="A19" s="50" t="s">
        <v>29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14.56</v>
      </c>
      <c r="E22" s="7">
        <f>D22*F20*G20</f>
        <v>31318.560000000001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9378.36</v>
      </c>
    </row>
    <row r="24" spans="1:7" x14ac:dyDescent="0.25">
      <c r="A24" s="6" t="s">
        <v>30</v>
      </c>
      <c r="B24" s="8" t="s">
        <v>58</v>
      </c>
      <c r="C24" s="3" t="s">
        <v>32</v>
      </c>
      <c r="D24" s="3"/>
      <c r="E24" s="7">
        <v>87.58</v>
      </c>
    </row>
    <row r="25" spans="1:7" x14ac:dyDescent="0.25">
      <c r="A25" s="22"/>
      <c r="B25" s="8"/>
      <c r="C25" s="3"/>
      <c r="D25" s="3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40784.5</v>
      </c>
    </row>
    <row r="28" spans="1:7" ht="41.25" customHeight="1" x14ac:dyDescent="0.25">
      <c r="A28" s="56" t="s">
        <v>59</v>
      </c>
      <c r="B28" s="56"/>
      <c r="C28" s="56"/>
      <c r="D28" s="56"/>
      <c r="E28" s="56"/>
    </row>
    <row r="29" spans="1:7" ht="37.5" customHeight="1" x14ac:dyDescent="0.25">
      <c r="A29" s="48" t="s">
        <v>21</v>
      </c>
      <c r="B29" s="48"/>
      <c r="C29" s="48"/>
      <c r="D29" s="48"/>
      <c r="E29" s="48"/>
    </row>
    <row r="30" spans="1:7" x14ac:dyDescent="0.25">
      <c r="A30" s="48" t="s">
        <v>20</v>
      </c>
      <c r="B30" s="48"/>
      <c r="C30" s="48"/>
      <c r="D30" s="48"/>
      <c r="E30" s="48"/>
    </row>
    <row r="31" spans="1:7" ht="32.25" customHeight="1" x14ac:dyDescent="0.25">
      <c r="A31" s="48" t="s">
        <v>33</v>
      </c>
      <c r="B31" s="48"/>
      <c r="C31" s="48"/>
      <c r="D31" s="48"/>
      <c r="E31" s="48"/>
    </row>
    <row r="32" spans="1:7" x14ac:dyDescent="0.25">
      <c r="A32" s="48" t="s">
        <v>18</v>
      </c>
      <c r="B32" s="48"/>
      <c r="C32" s="48"/>
      <c r="D32" s="48"/>
      <c r="E32" s="48"/>
    </row>
    <row r="33" spans="1:5" x14ac:dyDescent="0.25">
      <c r="A33" s="57" t="s">
        <v>5</v>
      </c>
      <c r="B33" s="57"/>
      <c r="C33" s="57"/>
      <c r="D33" s="57"/>
      <c r="E33" s="57"/>
    </row>
    <row r="34" spans="1:5" x14ac:dyDescent="0.25">
      <c r="A34" s="48" t="s">
        <v>18</v>
      </c>
      <c r="B34" s="48"/>
      <c r="C34" s="48"/>
      <c r="D34" s="48"/>
      <c r="E34" s="48"/>
    </row>
    <row r="35" spans="1:5" x14ac:dyDescent="0.25">
      <c r="A35" s="58" t="s">
        <v>45</v>
      </c>
      <c r="B35" s="58"/>
      <c r="C35" s="58"/>
      <c r="D35" s="58"/>
      <c r="E35" s="58"/>
    </row>
    <row r="36" spans="1:5" x14ac:dyDescent="0.25">
      <c r="B36" s="55" t="s">
        <v>19</v>
      </c>
      <c r="C36" s="55"/>
      <c r="D36" s="55"/>
      <c r="E36" s="5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8" t="s">
        <v>34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1" spans="1:5" x14ac:dyDescent="0.25">
      <c r="A41" s="2" t="s">
        <v>42</v>
      </c>
    </row>
    <row r="42" spans="1:5" x14ac:dyDescent="0.25">
      <c r="A42" s="13" t="s">
        <v>35</v>
      </c>
    </row>
    <row r="43" spans="1:5" x14ac:dyDescent="0.25">
      <c r="A43" s="2" t="s">
        <v>39</v>
      </c>
      <c r="B43" s="21">
        <f>'1кв'!B50</f>
        <v>-2691.2699999999968</v>
      </c>
    </row>
    <row r="44" spans="1:5" x14ac:dyDescent="0.25">
      <c r="A44" s="14" t="s">
        <v>48</v>
      </c>
      <c r="B44" s="18"/>
    </row>
    <row r="45" spans="1:5" x14ac:dyDescent="0.25">
      <c r="A45" s="2" t="s">
        <v>37</v>
      </c>
      <c r="B45" s="18">
        <v>42136.6</v>
      </c>
    </row>
    <row r="46" spans="1:5" x14ac:dyDescent="0.25">
      <c r="A46" s="2" t="s">
        <v>46</v>
      </c>
      <c r="B46" s="18">
        <f>150*3</f>
        <v>450</v>
      </c>
    </row>
    <row r="47" spans="1:5" ht="30" x14ac:dyDescent="0.25">
      <c r="A47" s="29" t="s">
        <v>38</v>
      </c>
      <c r="B47" s="18">
        <f>E26</f>
        <v>40784.5</v>
      </c>
    </row>
    <row r="48" spans="1:5" x14ac:dyDescent="0.25">
      <c r="A48" s="13" t="s">
        <v>36</v>
      </c>
      <c r="B48" s="20">
        <f>B43+B45+B46+-B47</f>
        <v>-889.16999999999825</v>
      </c>
      <c r="C48" s="19"/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0" zoomScaleSheetLayoutView="100" workbookViewId="0">
      <selection activeCell="A26" sqref="A2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60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17"/>
      <c r="C4" s="17"/>
      <c r="D4" s="28"/>
      <c r="E4" s="27" t="s">
        <v>61</v>
      </c>
    </row>
    <row r="5" spans="1:5" x14ac:dyDescent="0.25">
      <c r="A5" s="39"/>
      <c r="B5" s="4"/>
      <c r="C5" s="4"/>
      <c r="D5" s="4"/>
      <c r="E5" s="4"/>
    </row>
    <row r="6" spans="1:5" ht="20.25" customHeight="1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26</v>
      </c>
      <c r="B9" s="48"/>
      <c r="C9" s="48"/>
      <c r="D9" s="48"/>
      <c r="E9" s="48"/>
    </row>
    <row r="10" spans="1:5" ht="28.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ht="20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44</v>
      </c>
      <c r="B15" s="48"/>
      <c r="C15" s="48"/>
      <c r="D15" s="48"/>
      <c r="E15" s="48"/>
    </row>
    <row r="16" spans="1:5" ht="17.25" customHeight="1" x14ac:dyDescent="0.25">
      <c r="A16" s="51" t="s">
        <v>16</v>
      </c>
      <c r="B16" s="54"/>
      <c r="C16" s="54"/>
      <c r="D16" s="54"/>
      <c r="E16" s="54"/>
    </row>
    <row r="17" spans="1:7" ht="30" customHeight="1" x14ac:dyDescent="0.25">
      <c r="A17" s="48" t="s">
        <v>17</v>
      </c>
      <c r="B17" s="48"/>
      <c r="C17" s="48"/>
      <c r="D17" s="48"/>
      <c r="E17" s="48"/>
    </row>
    <row r="18" spans="1:7" ht="61.5" customHeight="1" x14ac:dyDescent="0.25">
      <c r="A18" s="48" t="s">
        <v>28</v>
      </c>
      <c r="B18" s="48"/>
      <c r="C18" s="48"/>
      <c r="D18" s="48"/>
      <c r="E18" s="48"/>
    </row>
    <row r="19" spans="1:7" ht="31.5" customHeight="1" x14ac:dyDescent="0.25">
      <c r="A19" s="50" t="s">
        <v>29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16.010000000000002</v>
      </c>
      <c r="E22" s="7">
        <f>D22*F20*G20</f>
        <v>34437.510000000009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10066.68</v>
      </c>
    </row>
    <row r="24" spans="1:7" x14ac:dyDescent="0.25">
      <c r="A24" s="6" t="s">
        <v>30</v>
      </c>
      <c r="B24" s="8" t="s">
        <v>62</v>
      </c>
      <c r="C24" s="3" t="s">
        <v>32</v>
      </c>
      <c r="D24" s="3"/>
      <c r="E24" s="7">
        <v>1958.05</v>
      </c>
    </row>
    <row r="25" spans="1:7" x14ac:dyDescent="0.25">
      <c r="A25" s="6" t="s">
        <v>63</v>
      </c>
      <c r="B25" s="8" t="s">
        <v>66</v>
      </c>
      <c r="C25" s="3" t="s">
        <v>47</v>
      </c>
      <c r="D25" s="3">
        <v>6</v>
      </c>
      <c r="E25" s="7">
        <f>D25*286.24</f>
        <v>1717.44</v>
      </c>
    </row>
    <row r="26" spans="1:7" x14ac:dyDescent="0.25">
      <c r="A26" s="6" t="s">
        <v>64</v>
      </c>
      <c r="B26" s="8" t="s">
        <v>67</v>
      </c>
      <c r="C26" s="3" t="s">
        <v>32</v>
      </c>
      <c r="D26" s="3"/>
      <c r="E26" s="7">
        <v>3475.8</v>
      </c>
    </row>
    <row r="27" spans="1:7" x14ac:dyDescent="0.25">
      <c r="A27" s="6" t="s">
        <v>65</v>
      </c>
      <c r="B27" s="8" t="s">
        <v>68</v>
      </c>
      <c r="C27" s="3" t="s">
        <v>47</v>
      </c>
      <c r="D27" s="3">
        <v>12</v>
      </c>
      <c r="E27" s="7">
        <f t="shared" ref="E27" si="0">D27*286.24</f>
        <v>3434.88</v>
      </c>
    </row>
    <row r="28" spans="1:7" x14ac:dyDescent="0.25">
      <c r="A28" s="22"/>
      <c r="B28" s="8"/>
      <c r="C28" s="3"/>
      <c r="D28" s="3"/>
      <c r="E28" s="7"/>
    </row>
    <row r="29" spans="1:7" s="13" customFormat="1" ht="14.25" x14ac:dyDescent="0.2">
      <c r="A29" s="9" t="s">
        <v>24</v>
      </c>
      <c r="B29" s="10"/>
      <c r="C29" s="11"/>
      <c r="D29" s="11"/>
      <c r="E29" s="12">
        <f>SUM(E22:E28)</f>
        <v>55090.360000000015</v>
      </c>
    </row>
    <row r="31" spans="1:7" ht="41.25" customHeight="1" x14ac:dyDescent="0.25">
      <c r="A31" s="56" t="s">
        <v>69</v>
      </c>
      <c r="B31" s="56"/>
      <c r="C31" s="56"/>
      <c r="D31" s="56"/>
      <c r="E31" s="56"/>
    </row>
    <row r="32" spans="1:7" ht="37.5" customHeight="1" x14ac:dyDescent="0.25">
      <c r="A32" s="48" t="s">
        <v>21</v>
      </c>
      <c r="B32" s="48"/>
      <c r="C32" s="48"/>
      <c r="D32" s="48"/>
      <c r="E32" s="48"/>
    </row>
    <row r="33" spans="1:5" x14ac:dyDescent="0.25">
      <c r="A33" s="48" t="s">
        <v>20</v>
      </c>
      <c r="B33" s="48"/>
      <c r="C33" s="48"/>
      <c r="D33" s="48"/>
      <c r="E33" s="48"/>
    </row>
    <row r="34" spans="1:5" ht="32.25" customHeight="1" x14ac:dyDescent="0.25">
      <c r="A34" s="48" t="s">
        <v>33</v>
      </c>
      <c r="B34" s="48"/>
      <c r="C34" s="48"/>
      <c r="D34" s="48"/>
      <c r="E34" s="48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7" t="s">
        <v>5</v>
      </c>
      <c r="B36" s="57"/>
      <c r="C36" s="57"/>
      <c r="D36" s="57"/>
      <c r="E36" s="57"/>
    </row>
    <row r="37" spans="1:5" x14ac:dyDescent="0.25">
      <c r="A37" s="48" t="s">
        <v>18</v>
      </c>
      <c r="B37" s="48"/>
      <c r="C37" s="48"/>
      <c r="D37" s="48"/>
      <c r="E37" s="48"/>
    </row>
    <row r="38" spans="1:5" x14ac:dyDescent="0.25">
      <c r="A38" s="58" t="s">
        <v>45</v>
      </c>
      <c r="B38" s="58"/>
      <c r="C38" s="58"/>
      <c r="D38" s="58"/>
      <c r="E38" s="58"/>
    </row>
    <row r="39" spans="1:5" x14ac:dyDescent="0.25">
      <c r="B39" s="55" t="s">
        <v>19</v>
      </c>
      <c r="C39" s="55"/>
      <c r="D39" s="55"/>
      <c r="E39" s="5" t="s">
        <v>6</v>
      </c>
    </row>
    <row r="40" spans="1:5" x14ac:dyDescent="0.25">
      <c r="A40" s="38"/>
      <c r="B40" s="38"/>
      <c r="C40" s="38"/>
      <c r="D40" s="38"/>
      <c r="E40" s="38"/>
    </row>
    <row r="41" spans="1:5" x14ac:dyDescent="0.25">
      <c r="A41" s="58" t="s">
        <v>34</v>
      </c>
      <c r="B41" s="58"/>
      <c r="C41" s="58"/>
      <c r="D41" s="58"/>
      <c r="E41" s="58"/>
    </row>
    <row r="42" spans="1:5" x14ac:dyDescent="0.25">
      <c r="B42" s="55" t="s">
        <v>19</v>
      </c>
      <c r="C42" s="55"/>
      <c r="D42" s="55"/>
      <c r="E42" s="5" t="s">
        <v>6</v>
      </c>
    </row>
    <row r="44" spans="1:5" x14ac:dyDescent="0.25">
      <c r="A44" s="40" t="s">
        <v>42</v>
      </c>
    </row>
    <row r="45" spans="1:5" x14ac:dyDescent="0.25">
      <c r="A45" s="13" t="s">
        <v>35</v>
      </c>
    </row>
    <row r="46" spans="1:5" x14ac:dyDescent="0.25">
      <c r="A46" s="2" t="s">
        <v>39</v>
      </c>
      <c r="B46" s="21">
        <f>'2кв'!B48</f>
        <v>-889.16999999999825</v>
      </c>
    </row>
    <row r="47" spans="1:5" x14ac:dyDescent="0.25">
      <c r="A47" s="14" t="s">
        <v>70</v>
      </c>
      <c r="B47" s="18"/>
    </row>
    <row r="48" spans="1:5" x14ac:dyDescent="0.25">
      <c r="A48" s="2" t="s">
        <v>37</v>
      </c>
      <c r="B48" s="18">
        <v>46860.6</v>
      </c>
    </row>
    <row r="49" spans="1:3" x14ac:dyDescent="0.25">
      <c r="A49" s="2" t="s">
        <v>46</v>
      </c>
      <c r="B49" s="18">
        <f>150*2</f>
        <v>300</v>
      </c>
    </row>
    <row r="50" spans="1:3" ht="30" x14ac:dyDescent="0.25">
      <c r="A50" s="37" t="s">
        <v>38</v>
      </c>
      <c r="B50" s="18">
        <f>E29</f>
        <v>55090.360000000015</v>
      </c>
    </row>
    <row r="51" spans="1:3" x14ac:dyDescent="0.25">
      <c r="A51" s="13" t="s">
        <v>36</v>
      </c>
      <c r="B51" s="20">
        <f>B46+B48+B49+-B50</f>
        <v>-8818.9300000000148</v>
      </c>
      <c r="C51" s="19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35:E35"/>
    <mergeCell ref="A37:E37"/>
    <mergeCell ref="A38:E38"/>
    <mergeCell ref="B39:D39"/>
    <mergeCell ref="A41:E41"/>
    <mergeCell ref="B42:D4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1.85546875" style="2" customWidth="1"/>
    <col min="4" max="4" width="15" style="2" customWidth="1"/>
    <col min="5" max="5" width="13.42578125" style="2" bestFit="1" customWidth="1"/>
    <col min="6" max="16384" width="9.140625" style="2"/>
  </cols>
  <sheetData>
    <row r="1" spans="1:5" ht="15.75" x14ac:dyDescent="0.25">
      <c r="A1" s="44" t="s">
        <v>11</v>
      </c>
      <c r="B1" s="44"/>
      <c r="C1" s="44"/>
      <c r="D1" s="44"/>
      <c r="E1" s="44"/>
    </row>
    <row r="2" spans="1:5" ht="36.75" customHeight="1" x14ac:dyDescent="0.25">
      <c r="A2" s="45" t="s">
        <v>12</v>
      </c>
      <c r="B2" s="46"/>
      <c r="C2" s="46"/>
      <c r="D2" s="46"/>
      <c r="E2" s="46"/>
    </row>
    <row r="3" spans="1:5" x14ac:dyDescent="0.25">
      <c r="A3" s="47" t="s">
        <v>95</v>
      </c>
      <c r="B3" s="47"/>
      <c r="C3" s="47"/>
      <c r="D3" s="47"/>
      <c r="E3" s="47"/>
    </row>
    <row r="4" spans="1:5" s="1" customFormat="1" ht="15.75" x14ac:dyDescent="0.25">
      <c r="A4" s="16" t="s">
        <v>13</v>
      </c>
      <c r="B4" s="17"/>
      <c r="C4" s="17"/>
      <c r="D4" s="28"/>
      <c r="E4" s="27" t="s">
        <v>96</v>
      </c>
    </row>
    <row r="5" spans="1:5" x14ac:dyDescent="0.25">
      <c r="A5" s="43"/>
      <c r="B5" s="4"/>
      <c r="C5" s="4"/>
      <c r="D5" s="4"/>
      <c r="E5" s="4"/>
    </row>
    <row r="6" spans="1:5" ht="20.25" customHeight="1" x14ac:dyDescent="0.25">
      <c r="A6" s="48" t="s">
        <v>0</v>
      </c>
      <c r="B6" s="48"/>
      <c r="C6" s="48"/>
      <c r="D6" s="48"/>
      <c r="E6" s="48"/>
    </row>
    <row r="7" spans="1:5" ht="17.25" customHeight="1" x14ac:dyDescent="0.25">
      <c r="A7" s="49" t="s">
        <v>25</v>
      </c>
      <c r="B7" s="49"/>
      <c r="C7" s="49"/>
      <c r="D7" s="49"/>
      <c r="E7" s="49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8" t="s">
        <v>26</v>
      </c>
      <c r="B9" s="48"/>
      <c r="C9" s="48"/>
      <c r="D9" s="48"/>
      <c r="E9" s="48"/>
    </row>
    <row r="10" spans="1:5" ht="28.5" customHeight="1" x14ac:dyDescent="0.25">
      <c r="A10" s="52" t="s">
        <v>14</v>
      </c>
      <c r="B10" s="53"/>
      <c r="C10" s="53"/>
      <c r="D10" s="53"/>
      <c r="E10" s="53"/>
    </row>
    <row r="11" spans="1:5" ht="28.5" customHeight="1" x14ac:dyDescent="0.25">
      <c r="A11" s="48" t="s">
        <v>27</v>
      </c>
      <c r="B11" s="48"/>
      <c r="C11" s="48"/>
      <c r="D11" s="48"/>
      <c r="E11" s="48"/>
    </row>
    <row r="12" spans="1:5" ht="20.25" customHeight="1" x14ac:dyDescent="0.25">
      <c r="A12" s="51" t="s">
        <v>15</v>
      </c>
      <c r="B12" s="54"/>
      <c r="C12" s="54"/>
      <c r="D12" s="54"/>
      <c r="E12" s="54"/>
    </row>
    <row r="13" spans="1:5" x14ac:dyDescent="0.25">
      <c r="A13" s="48" t="s">
        <v>22</v>
      </c>
      <c r="B13" s="48"/>
      <c r="C13" s="48"/>
      <c r="D13" s="48"/>
      <c r="E13" s="48"/>
    </row>
    <row r="14" spans="1:5" ht="18.75" customHeight="1" x14ac:dyDescent="0.25">
      <c r="A14" s="51" t="s">
        <v>2</v>
      </c>
      <c r="B14" s="54"/>
      <c r="C14" s="54"/>
      <c r="D14" s="54"/>
      <c r="E14" s="54"/>
    </row>
    <row r="15" spans="1:5" x14ac:dyDescent="0.25">
      <c r="A15" s="48" t="s">
        <v>44</v>
      </c>
      <c r="B15" s="48"/>
      <c r="C15" s="48"/>
      <c r="D15" s="48"/>
      <c r="E15" s="48"/>
    </row>
    <row r="16" spans="1:5" ht="17.25" customHeight="1" x14ac:dyDescent="0.25">
      <c r="A16" s="51" t="s">
        <v>16</v>
      </c>
      <c r="B16" s="54"/>
      <c r="C16" s="54"/>
      <c r="D16" s="54"/>
      <c r="E16" s="54"/>
    </row>
    <row r="17" spans="1:7" ht="30" customHeight="1" x14ac:dyDescent="0.25">
      <c r="A17" s="48" t="s">
        <v>17</v>
      </c>
      <c r="B17" s="48"/>
      <c r="C17" s="48"/>
      <c r="D17" s="48"/>
      <c r="E17" s="48"/>
    </row>
    <row r="18" spans="1:7" ht="61.5" customHeight="1" x14ac:dyDescent="0.25">
      <c r="A18" s="48" t="s">
        <v>28</v>
      </c>
      <c r="B18" s="48"/>
      <c r="C18" s="48"/>
      <c r="D18" s="48"/>
      <c r="E18" s="48"/>
    </row>
    <row r="19" spans="1:7" ht="31.5" customHeight="1" x14ac:dyDescent="0.25">
      <c r="A19" s="50" t="s">
        <v>29</v>
      </c>
      <c r="B19" s="50"/>
      <c r="C19" s="50"/>
      <c r="D19" s="50"/>
      <c r="E19" s="50"/>
    </row>
    <row r="20" spans="1:7" x14ac:dyDescent="0.25">
      <c r="A20" s="50"/>
      <c r="B20" s="50"/>
      <c r="C20" s="50"/>
      <c r="D20" s="50"/>
      <c r="E20" s="50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43</v>
      </c>
      <c r="B22" s="8" t="s">
        <v>40</v>
      </c>
      <c r="C22" s="3" t="s">
        <v>4</v>
      </c>
      <c r="D22" s="3">
        <v>16.010000000000002</v>
      </c>
      <c r="E22" s="7">
        <f>D22*F20*G20</f>
        <v>34437.510000000009</v>
      </c>
    </row>
    <row r="23" spans="1:7" x14ac:dyDescent="0.25">
      <c r="A23" s="6" t="s">
        <v>41</v>
      </c>
      <c r="B23" s="8" t="s">
        <v>23</v>
      </c>
      <c r="C23" s="3" t="s">
        <v>4</v>
      </c>
      <c r="D23" s="3">
        <v>4.68</v>
      </c>
      <c r="E23" s="7">
        <f>D23*F20*G20</f>
        <v>10066.68</v>
      </c>
    </row>
    <row r="24" spans="1:7" x14ac:dyDescent="0.25">
      <c r="A24" s="6" t="s">
        <v>30</v>
      </c>
      <c r="B24" s="8" t="s">
        <v>62</v>
      </c>
      <c r="C24" s="3" t="s">
        <v>32</v>
      </c>
      <c r="D24" s="3"/>
      <c r="E24" s="7">
        <f>159.15+1180</f>
        <v>1339.15</v>
      </c>
    </row>
    <row r="25" spans="1:7" x14ac:dyDescent="0.25">
      <c r="A25" s="6" t="s">
        <v>97</v>
      </c>
      <c r="B25" s="8" t="s">
        <v>98</v>
      </c>
      <c r="C25" s="3" t="s">
        <v>47</v>
      </c>
      <c r="D25" s="3">
        <v>16</v>
      </c>
      <c r="E25" s="7">
        <f>D25*286.24</f>
        <v>4579.84</v>
      </c>
    </row>
    <row r="26" spans="1:7" x14ac:dyDescent="0.25">
      <c r="A26" s="22"/>
      <c r="B26" s="8"/>
      <c r="C26" s="3"/>
      <c r="D26" s="3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50423.180000000008</v>
      </c>
    </row>
    <row r="29" spans="1:7" ht="41.25" customHeight="1" x14ac:dyDescent="0.25">
      <c r="A29" s="56" t="s">
        <v>99</v>
      </c>
      <c r="B29" s="56"/>
      <c r="C29" s="56"/>
      <c r="D29" s="56"/>
      <c r="E29" s="56"/>
    </row>
    <row r="30" spans="1:7" ht="37.5" customHeight="1" x14ac:dyDescent="0.25">
      <c r="A30" s="48" t="s">
        <v>21</v>
      </c>
      <c r="B30" s="48"/>
      <c r="C30" s="48"/>
      <c r="D30" s="48"/>
      <c r="E30" s="48"/>
    </row>
    <row r="31" spans="1:7" x14ac:dyDescent="0.25">
      <c r="A31" s="48" t="s">
        <v>20</v>
      </c>
      <c r="B31" s="48"/>
      <c r="C31" s="48"/>
      <c r="D31" s="48"/>
      <c r="E31" s="48"/>
    </row>
    <row r="32" spans="1:7" ht="32.25" customHeight="1" x14ac:dyDescent="0.25">
      <c r="A32" s="48" t="s">
        <v>33</v>
      </c>
      <c r="B32" s="48"/>
      <c r="C32" s="48"/>
      <c r="D32" s="48"/>
      <c r="E32" s="48"/>
    </row>
    <row r="33" spans="1:5" x14ac:dyDescent="0.25">
      <c r="A33" s="48" t="s">
        <v>18</v>
      </c>
      <c r="B33" s="48"/>
      <c r="C33" s="48"/>
      <c r="D33" s="48"/>
      <c r="E33" s="48"/>
    </row>
    <row r="34" spans="1:5" x14ac:dyDescent="0.25">
      <c r="A34" s="57" t="s">
        <v>5</v>
      </c>
      <c r="B34" s="57"/>
      <c r="C34" s="57"/>
      <c r="D34" s="57"/>
      <c r="E34" s="57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8" t="s">
        <v>45</v>
      </c>
      <c r="B36" s="58"/>
      <c r="C36" s="58"/>
      <c r="D36" s="58"/>
      <c r="E36" s="58"/>
    </row>
    <row r="37" spans="1:5" x14ac:dyDescent="0.25">
      <c r="B37" s="55" t="s">
        <v>19</v>
      </c>
      <c r="C37" s="55"/>
      <c r="D37" s="55"/>
      <c r="E37" s="5" t="s">
        <v>6</v>
      </c>
    </row>
    <row r="38" spans="1:5" x14ac:dyDescent="0.25">
      <c r="A38" s="42"/>
      <c r="B38" s="42"/>
      <c r="C38" s="42"/>
      <c r="D38" s="42"/>
      <c r="E38" s="42"/>
    </row>
    <row r="39" spans="1:5" x14ac:dyDescent="0.25">
      <c r="A39" s="58" t="s">
        <v>34</v>
      </c>
      <c r="B39" s="58"/>
      <c r="C39" s="58"/>
      <c r="D39" s="58"/>
      <c r="E39" s="58"/>
    </row>
    <row r="40" spans="1:5" x14ac:dyDescent="0.25">
      <c r="B40" s="55" t="s">
        <v>19</v>
      </c>
      <c r="C40" s="55"/>
      <c r="D40" s="55"/>
      <c r="E40" s="5" t="s">
        <v>6</v>
      </c>
    </row>
    <row r="42" spans="1:5" x14ac:dyDescent="0.25">
      <c r="A42" s="40" t="s">
        <v>42</v>
      </c>
    </row>
    <row r="43" spans="1:5" x14ac:dyDescent="0.25">
      <c r="A43" s="13" t="s">
        <v>35</v>
      </c>
    </row>
    <row r="44" spans="1:5" x14ac:dyDescent="0.25">
      <c r="A44" s="2" t="s">
        <v>39</v>
      </c>
      <c r="B44" s="21">
        <f>'3кв'!B51</f>
        <v>-8818.9300000000148</v>
      </c>
    </row>
    <row r="45" spans="1:5" x14ac:dyDescent="0.25">
      <c r="A45" s="14" t="s">
        <v>70</v>
      </c>
      <c r="B45" s="18"/>
    </row>
    <row r="46" spans="1:5" x14ac:dyDescent="0.25">
      <c r="A46" s="2" t="s">
        <v>37</v>
      </c>
      <c r="B46" s="18">
        <v>56702.93</v>
      </c>
    </row>
    <row r="47" spans="1:5" x14ac:dyDescent="0.25">
      <c r="B47" s="18"/>
    </row>
    <row r="48" spans="1:5" ht="30" x14ac:dyDescent="0.25">
      <c r="A48" s="41" t="s">
        <v>38</v>
      </c>
      <c r="B48" s="18">
        <f>E27</f>
        <v>50423.180000000008</v>
      </c>
    </row>
    <row r="49" spans="1:3" x14ac:dyDescent="0.25">
      <c r="A49" s="13" t="s">
        <v>36</v>
      </c>
      <c r="B49" s="20">
        <f>B44+B46+B47+-B48</f>
        <v>-2539.1800000000221</v>
      </c>
      <c r="C49" s="19"/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SheetLayoutView="100" workbookViewId="0">
      <selection activeCell="C14" sqref="C14"/>
    </sheetView>
  </sheetViews>
  <sheetFormatPr defaultRowHeight="15.75" x14ac:dyDescent="0.25"/>
  <cols>
    <col min="1" max="1" width="10.5703125" style="61" customWidth="1"/>
    <col min="2" max="2" width="65.42578125" style="61" customWidth="1"/>
    <col min="3" max="3" width="15.28515625" style="61" customWidth="1"/>
    <col min="4" max="4" width="11.85546875" style="61" customWidth="1"/>
    <col min="5" max="5" width="14.7109375" style="61" customWidth="1"/>
    <col min="6" max="6" width="12.42578125" style="61" customWidth="1"/>
    <col min="7" max="7" width="12" style="61" customWidth="1"/>
    <col min="8" max="8" width="13.5703125" style="61" customWidth="1"/>
    <col min="9" max="16384" width="9.140625" style="61"/>
  </cols>
  <sheetData>
    <row r="1" spans="1:5" x14ac:dyDescent="0.25">
      <c r="A1" s="59" t="s">
        <v>71</v>
      </c>
      <c r="B1" s="59"/>
      <c r="C1" s="59"/>
      <c r="D1" s="60"/>
    </row>
    <row r="2" spans="1:5" x14ac:dyDescent="0.25">
      <c r="A2" s="62" t="s">
        <v>72</v>
      </c>
      <c r="B2" s="62"/>
      <c r="C2" s="62"/>
      <c r="D2" s="63"/>
    </row>
    <row r="3" spans="1:5" x14ac:dyDescent="0.25">
      <c r="A3" s="62" t="s">
        <v>73</v>
      </c>
      <c r="B3" s="62"/>
      <c r="C3" s="62"/>
      <c r="D3" s="63"/>
    </row>
    <row r="4" spans="1:5" x14ac:dyDescent="0.25">
      <c r="A4" s="59" t="s">
        <v>100</v>
      </c>
      <c r="B4" s="59"/>
      <c r="C4" s="59"/>
      <c r="D4" s="60"/>
    </row>
    <row r="5" spans="1:5" x14ac:dyDescent="0.25">
      <c r="A5" s="64"/>
      <c r="B5" s="64"/>
      <c r="C5" s="64"/>
      <c r="D5" s="1"/>
    </row>
    <row r="6" spans="1:5" x14ac:dyDescent="0.25">
      <c r="A6" s="63"/>
      <c r="B6" s="65" t="s">
        <v>74</v>
      </c>
      <c r="C6" s="66">
        <f>'1кв'!B45</f>
        <v>-4859.09</v>
      </c>
      <c r="D6" s="67"/>
    </row>
    <row r="7" spans="1:5" x14ac:dyDescent="0.25">
      <c r="A7" s="68" t="s">
        <v>75</v>
      </c>
      <c r="B7" s="65" t="s">
        <v>101</v>
      </c>
      <c r="C7" s="66"/>
      <c r="D7" s="67"/>
    </row>
    <row r="8" spans="1:5" x14ac:dyDescent="0.25">
      <c r="B8" s="69" t="s">
        <v>76</v>
      </c>
      <c r="C8" s="70">
        <f>'1кв'!B47+'2кв'!B45+'3кв'!B48+'4кв'!B46</f>
        <v>191277.53</v>
      </c>
      <c r="D8" s="71"/>
    </row>
    <row r="9" spans="1:5" ht="31.5" x14ac:dyDescent="0.25">
      <c r="B9" s="15" t="s">
        <v>77</v>
      </c>
      <c r="C9" s="70">
        <f>'1кв'!B48+'2кв'!B46+'3кв'!B49+'4кв'!B47</f>
        <v>1200</v>
      </c>
      <c r="D9" s="71"/>
    </row>
    <row r="10" spans="1:5" x14ac:dyDescent="0.25">
      <c r="A10" s="17"/>
      <c r="B10" s="69" t="s">
        <v>78</v>
      </c>
      <c r="C10" s="72">
        <f>SUM(C8:C9)</f>
        <v>192477.53</v>
      </c>
      <c r="D10" s="67"/>
    </row>
    <row r="11" spans="1:5" x14ac:dyDescent="0.25">
      <c r="A11" s="1"/>
      <c r="B11" s="73"/>
      <c r="C11" s="73"/>
      <c r="D11" s="74"/>
    </row>
    <row r="12" spans="1:5" x14ac:dyDescent="0.25">
      <c r="A12" s="75" t="s">
        <v>79</v>
      </c>
      <c r="B12" s="15" t="s">
        <v>80</v>
      </c>
      <c r="C12" s="70">
        <f>'1кв'!E22+'2кв'!E22+'3кв'!E22+'4кв'!E22</f>
        <v>131512.14000000001</v>
      </c>
      <c r="D12" s="74"/>
    </row>
    <row r="13" spans="1:5" x14ac:dyDescent="0.25">
      <c r="A13" s="75"/>
      <c r="B13" s="15" t="s">
        <v>41</v>
      </c>
      <c r="C13" s="70">
        <f>'1кв'!E23+'2кв'!E23+'3кв'!E23+'4кв'!E23</f>
        <v>38890.080000000002</v>
      </c>
      <c r="D13" s="74"/>
    </row>
    <row r="14" spans="1:5" x14ac:dyDescent="0.25">
      <c r="A14" s="1"/>
      <c r="B14" s="15" t="s">
        <v>30</v>
      </c>
      <c r="C14" s="70">
        <f>'1кв'!E24+'2кв'!E24+'3кв'!E24+'4кв'!E24</f>
        <v>4885.7299999999996</v>
      </c>
      <c r="D14" s="74"/>
      <c r="E14" s="76"/>
    </row>
    <row r="15" spans="1:5" x14ac:dyDescent="0.25">
      <c r="A15" s="75"/>
      <c r="B15" s="15" t="s">
        <v>102</v>
      </c>
      <c r="C15" s="70">
        <f>'1кв'!E26+'3кв'!E25+'3кв'!E27+'4кв'!E25</f>
        <v>10512.37</v>
      </c>
      <c r="D15" s="74"/>
    </row>
    <row r="16" spans="1:5" x14ac:dyDescent="0.25">
      <c r="A16" s="75"/>
      <c r="B16" s="15" t="s">
        <v>81</v>
      </c>
      <c r="C16" s="70">
        <f>SUM(C17:C20)</f>
        <v>4357.3</v>
      </c>
      <c r="D16" s="74"/>
    </row>
    <row r="17" spans="1:5" x14ac:dyDescent="0.25">
      <c r="A17" s="75"/>
      <c r="B17" s="15" t="s">
        <v>82</v>
      </c>
      <c r="C17" s="70"/>
      <c r="D17" s="74"/>
    </row>
    <row r="18" spans="1:5" ht="31.5" x14ac:dyDescent="0.25">
      <c r="A18" s="75"/>
      <c r="B18" s="15" t="s">
        <v>83</v>
      </c>
      <c r="C18" s="70">
        <f>'1кв'!E25</f>
        <v>881.5</v>
      </c>
      <c r="D18" s="74"/>
    </row>
    <row r="19" spans="1:5" x14ac:dyDescent="0.25">
      <c r="A19" s="75"/>
      <c r="B19" s="15" t="s">
        <v>103</v>
      </c>
      <c r="C19" s="70">
        <f>'3кв'!E26</f>
        <v>3475.8</v>
      </c>
      <c r="D19" s="74"/>
    </row>
    <row r="20" spans="1:5" x14ac:dyDescent="0.25">
      <c r="A20" s="75"/>
      <c r="B20" s="77"/>
      <c r="C20" s="70"/>
      <c r="D20" s="74"/>
    </row>
    <row r="21" spans="1:5" x14ac:dyDescent="0.25">
      <c r="A21" s="1"/>
      <c r="B21" s="78" t="s">
        <v>84</v>
      </c>
      <c r="C21" s="72">
        <f>SUM(C12:C16)</f>
        <v>190157.62000000002</v>
      </c>
      <c r="D21" s="74"/>
      <c r="E21" s="76"/>
    </row>
    <row r="22" spans="1:5" x14ac:dyDescent="0.25">
      <c r="A22" s="1"/>
      <c r="B22" s="78" t="s">
        <v>85</v>
      </c>
      <c r="C22" s="72">
        <f>C6+C10-C21</f>
        <v>-2539.1800000000221</v>
      </c>
      <c r="D22" s="74"/>
    </row>
    <row r="23" spans="1:5" x14ac:dyDescent="0.25">
      <c r="A23" s="1"/>
      <c r="B23" s="68"/>
      <c r="C23" s="68"/>
      <c r="D23" s="74"/>
    </row>
    <row r="24" spans="1:5" x14ac:dyDescent="0.25">
      <c r="A24" s="1"/>
      <c r="B24" s="79" t="s">
        <v>86</v>
      </c>
      <c r="C24" s="79"/>
      <c r="D24" s="74"/>
    </row>
    <row r="25" spans="1:5" x14ac:dyDescent="0.25">
      <c r="A25" s="1"/>
      <c r="B25" s="79" t="s">
        <v>87</v>
      </c>
      <c r="C25" s="80">
        <v>18816.599999999999</v>
      </c>
      <c r="D25" s="74"/>
    </row>
    <row r="26" spans="1:5" x14ac:dyDescent="0.25">
      <c r="A26" s="1"/>
      <c r="B26" s="81" t="s">
        <v>88</v>
      </c>
      <c r="C26" s="82">
        <v>25474.15</v>
      </c>
      <c r="D26" s="74"/>
    </row>
    <row r="27" spans="1:5" x14ac:dyDescent="0.25">
      <c r="A27" s="1"/>
      <c r="B27" s="79" t="s">
        <v>89</v>
      </c>
      <c r="C27" s="83">
        <f>C26-C25</f>
        <v>6657.5500000000029</v>
      </c>
      <c r="D27" s="74"/>
    </row>
    <row r="28" spans="1:5" x14ac:dyDescent="0.25">
      <c r="A28" s="1"/>
      <c r="B28" s="68"/>
      <c r="C28" s="68"/>
      <c r="D28" s="74"/>
    </row>
    <row r="29" spans="1:5" x14ac:dyDescent="0.25">
      <c r="A29" s="1"/>
      <c r="B29" s="68"/>
      <c r="C29" s="68"/>
      <c r="D29" s="74"/>
    </row>
    <row r="30" spans="1:5" x14ac:dyDescent="0.25">
      <c r="A30" s="1"/>
      <c r="B30" s="68"/>
      <c r="C30" s="68"/>
      <c r="D30" s="74"/>
    </row>
    <row r="31" spans="1:5" x14ac:dyDescent="0.25">
      <c r="A31" s="1"/>
      <c r="B31" s="68"/>
      <c r="C31" s="68"/>
      <c r="D31" s="74"/>
    </row>
    <row r="32" spans="1:5" x14ac:dyDescent="0.25">
      <c r="A32" s="1" t="s">
        <v>90</v>
      </c>
      <c r="B32" s="68" t="s">
        <v>91</v>
      </c>
      <c r="C32" s="68"/>
      <c r="D32" s="74"/>
    </row>
    <row r="33" spans="1:4" x14ac:dyDescent="0.25">
      <c r="A33" s="1"/>
      <c r="B33" s="68" t="s">
        <v>92</v>
      </c>
      <c r="C33" s="68"/>
      <c r="D33" s="74"/>
    </row>
    <row r="34" spans="1:4" x14ac:dyDescent="0.25">
      <c r="A34" s="1"/>
      <c r="B34" s="68" t="s">
        <v>93</v>
      </c>
      <c r="C34" s="68"/>
      <c r="D34" s="74"/>
    </row>
    <row r="35" spans="1:4" x14ac:dyDescent="0.25">
      <c r="A35" s="1"/>
      <c r="B35" s="68"/>
      <c r="C35" s="68"/>
      <c r="D35" s="74"/>
    </row>
    <row r="36" spans="1:4" x14ac:dyDescent="0.25">
      <c r="A36" s="1"/>
      <c r="B36" s="68"/>
      <c r="C36" s="68"/>
      <c r="D36" s="74"/>
    </row>
    <row r="37" spans="1:4" x14ac:dyDescent="0.25">
      <c r="A37" s="1"/>
      <c r="B37" s="68" t="s">
        <v>94</v>
      </c>
      <c r="C37" s="68"/>
      <c r="D37" s="74"/>
    </row>
    <row r="38" spans="1:4" x14ac:dyDescent="0.25">
      <c r="A38" s="1"/>
      <c r="B38" s="68"/>
      <c r="C38" s="68"/>
      <c r="D38" s="74"/>
    </row>
    <row r="39" spans="1:4" x14ac:dyDescent="0.25">
      <c r="A39" s="1"/>
      <c r="B39" s="68"/>
      <c r="C39" s="68"/>
      <c r="D39" s="74"/>
    </row>
    <row r="40" spans="1:4" x14ac:dyDescent="0.25">
      <c r="A40" s="1"/>
      <c r="B40" s="68"/>
      <c r="C40" s="68"/>
      <c r="D40" s="74"/>
    </row>
    <row r="41" spans="1:4" x14ac:dyDescent="0.25">
      <c r="A41" s="1"/>
      <c r="B41" s="68"/>
      <c r="C41" s="68"/>
      <c r="D41" s="74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2025-03-04T12:21:24Z</dcterms:modified>
</cp:coreProperties>
</file>